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400"/>
  </bookViews>
  <sheets>
    <sheet name="园艺" sheetId="1" r:id="rId1"/>
    <sheet name="设施" sheetId="4" r:id="rId2"/>
  </sheets>
  <definedNames>
    <definedName name="_xlnm._FilterDatabase" localSheetId="0" hidden="1">园艺!$A$4:$Y$29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<sst xmlns="http://schemas.openxmlformats.org/spreadsheetml/2006/main" count="243" uniqueCount="143">
  <si>
    <t>附件1</t>
  </si>
  <si>
    <t>园艺学院推荐2026年优秀应届本科毕业生免试攻读硕士研究生综合评价成绩</t>
  </si>
  <si>
    <t>序号</t>
  </si>
  <si>
    <t>本科学号</t>
  </si>
  <si>
    <t>姓  名</t>
  </si>
  <si>
    <t>专业</t>
  </si>
  <si>
    <t>申请人成绩</t>
  </si>
  <si>
    <t>CET级别和分数</t>
  </si>
  <si>
    <t>普通话等级</t>
  </si>
  <si>
    <t>前三年平均学分绩点及百分比排名</t>
  </si>
  <si>
    <t>平均学分绩点占比</t>
  </si>
  <si>
    <t>加权平均分（占比80%）</t>
  </si>
  <si>
    <t>其他成绩（占比20%）</t>
  </si>
  <si>
    <t>综合评价成绩</t>
  </si>
  <si>
    <t>综合评价排名</t>
  </si>
  <si>
    <t>1科研论文（40%）</t>
  </si>
  <si>
    <t>1.赋分</t>
  </si>
  <si>
    <t>2科研竞赛（40%）</t>
  </si>
  <si>
    <t>2.赋分</t>
  </si>
  <si>
    <t>3参军入伍（5%）</t>
  </si>
  <si>
    <t>3.赋分</t>
  </si>
  <si>
    <t>4参加志愿服务（5%）</t>
  </si>
  <si>
    <t>4.赋分</t>
  </si>
  <si>
    <t>5到国际组织实习（5%）</t>
  </si>
  <si>
    <t>5.赋分</t>
  </si>
  <si>
    <t>6综合荣誉（5%）</t>
  </si>
  <si>
    <t>6.赋分</t>
  </si>
  <si>
    <t>其他成绩总分</t>
  </si>
  <si>
    <t>22022**59</t>
  </si>
  <si>
    <t>崔佳怡</t>
  </si>
  <si>
    <t>园艺</t>
  </si>
  <si>
    <t>CET4: 444</t>
  </si>
  <si>
    <t>二级甲等</t>
  </si>
  <si>
    <t>18/145</t>
  </si>
  <si>
    <t>83.77</t>
  </si>
  <si>
    <t>1.SCI三区共同一作</t>
  </si>
  <si>
    <t>1.全国大学生生命科学竞赛(科学探究类)国赛三等奖1/4</t>
  </si>
  <si>
    <t>22022**68</t>
  </si>
  <si>
    <t>吕文卿</t>
  </si>
  <si>
    <t>CET4：471</t>
  </si>
  <si>
    <t>1/145</t>
  </si>
  <si>
    <t>90.29</t>
  </si>
  <si>
    <t>22022**44</t>
  </si>
  <si>
    <t>党雨乐</t>
  </si>
  <si>
    <t>CET4:416</t>
  </si>
  <si>
    <t>二级乙等</t>
  </si>
  <si>
    <t>38/145</t>
  </si>
  <si>
    <t>79.86</t>
  </si>
  <si>
    <t>1.SCI二区共同一作 
2.软著授权1项</t>
  </si>
  <si>
    <t>22022**60</t>
  </si>
  <si>
    <t>陈雨田</t>
  </si>
  <si>
    <t>CET4:457</t>
  </si>
  <si>
    <t>2/145</t>
  </si>
  <si>
    <t>89.33</t>
  </si>
  <si>
    <t>1.中国国际“互联网+”大学生创新创业大赛 省赛 三等奖 3/3</t>
  </si>
  <si>
    <t>1.新疆农业大学2022-2023学年三好学生</t>
  </si>
  <si>
    <t>22022**61</t>
  </si>
  <si>
    <t>赵孜</t>
  </si>
  <si>
    <t>CET4：452</t>
  </si>
  <si>
    <t>3/145</t>
  </si>
  <si>
    <t>88.47</t>
  </si>
  <si>
    <t>1.新疆农业大学2023-2024学年校级三好学生</t>
  </si>
  <si>
    <t>22022**64</t>
  </si>
  <si>
    <t>朱晶</t>
  </si>
  <si>
    <t>CET4:432</t>
  </si>
  <si>
    <t>4/145</t>
  </si>
  <si>
    <t>87.40</t>
  </si>
  <si>
    <t>1.新疆农业大学2022-2023优秀共青团员
2.新疆农业大学2023-2024优秀共青团员</t>
  </si>
  <si>
    <t>22022**62</t>
  </si>
  <si>
    <t>邱月月</t>
  </si>
  <si>
    <t>CET4:453</t>
  </si>
  <si>
    <t>5/145</t>
  </si>
  <si>
    <t>86.71</t>
  </si>
  <si>
    <t>22022**54</t>
  </si>
  <si>
    <t>王玉萍</t>
  </si>
  <si>
    <t>CET4:408</t>
  </si>
  <si>
    <t>7/145</t>
  </si>
  <si>
    <t>86.22</t>
  </si>
  <si>
    <t>22022**67</t>
  </si>
  <si>
    <t>胡佳扬</t>
  </si>
  <si>
    <t>CET4:485</t>
  </si>
  <si>
    <t>12/145</t>
  </si>
  <si>
    <t>85.06</t>
  </si>
  <si>
    <t>22022**74</t>
  </si>
  <si>
    <t>谭逸之</t>
  </si>
  <si>
    <t>CTE4：411</t>
  </si>
  <si>
    <t>13/145</t>
  </si>
  <si>
    <t>84.81</t>
  </si>
  <si>
    <t>22022**66</t>
  </si>
  <si>
    <t>廖涵颖</t>
  </si>
  <si>
    <t>CET4：472</t>
  </si>
  <si>
    <t>22022**33</t>
  </si>
  <si>
    <t>阿依达娜·巴汗</t>
  </si>
  <si>
    <t>CTE4:379</t>
  </si>
  <si>
    <t>三级甲等</t>
  </si>
  <si>
    <t>15/145</t>
  </si>
  <si>
    <t>柳亦博</t>
  </si>
  <si>
    <t>CET4：432</t>
  </si>
  <si>
    <t>19/145</t>
  </si>
  <si>
    <t>83.31</t>
  </si>
  <si>
    <t>1.全国大学生生命科学竞赛(科学探究类)国赛三等奖2/3</t>
  </si>
  <si>
    <t>22022**79</t>
  </si>
  <si>
    <t>赵宇航</t>
  </si>
  <si>
    <t>CTE4:454</t>
  </si>
  <si>
    <t>24/145</t>
  </si>
  <si>
    <t>22022**69</t>
  </si>
  <si>
    <t>宋苗苗</t>
  </si>
  <si>
    <t>CTE4:367</t>
  </si>
  <si>
    <t>20/145</t>
  </si>
  <si>
    <t>不符合申请条件</t>
  </si>
  <si>
    <t>22022**39</t>
  </si>
  <si>
    <t>于晓桐</t>
  </si>
  <si>
    <t>CTE4:410</t>
  </si>
  <si>
    <t>22022**80</t>
  </si>
  <si>
    <t>刘嘉俊</t>
  </si>
  <si>
    <t>设施农业科学与工程</t>
  </si>
  <si>
    <t>CET：455
CET6:457</t>
  </si>
  <si>
    <t>1/48</t>
  </si>
  <si>
    <t>89.35</t>
  </si>
  <si>
    <t>22022**91</t>
  </si>
  <si>
    <t>舒旭</t>
  </si>
  <si>
    <t>CET4:471</t>
  </si>
  <si>
    <t>6/48</t>
  </si>
  <si>
    <t>82.99</t>
  </si>
  <si>
    <t>22022**95</t>
  </si>
  <si>
    <t>吴相凯</t>
  </si>
  <si>
    <t>CET4: 425</t>
  </si>
  <si>
    <t>7/48</t>
  </si>
  <si>
    <t>82.66</t>
  </si>
  <si>
    <t>1.新疆农业大学2022-2023学年民族团结之星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</si>
  <si>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宋体"/>
        <charset val="134"/>
        <scheme val="minor"/>
      </rPr>
      <t>5</t>
    </r>
    <r>
      <rPr>
        <sz val="16"/>
        <color rgb="FF000000"/>
        <rFont val="黑体"/>
        <charset val="134"/>
      </rPr>
      <t>：</t>
    </r>
  </si>
  <si>
    <r>
      <rPr>
        <sz val="22"/>
        <color rgb="FF000000"/>
        <rFont val="方正小标宋简体"/>
        <charset val="134"/>
      </rPr>
      <t>新疆农业大学</t>
    </r>
    <r>
      <rPr>
        <sz val="22"/>
        <color rgb="FF000000"/>
        <rFont val="宋体"/>
        <charset val="134"/>
        <scheme val="minor"/>
      </rPr>
      <t>2026</t>
    </r>
    <r>
      <rPr>
        <sz val="22"/>
        <color rgb="FF000000"/>
        <rFont val="方正小标宋简体"/>
        <charset val="134"/>
      </rPr>
      <t>年推免生资格审核汇总表</t>
    </r>
  </si>
  <si>
    <r>
      <rPr>
        <sz val="14"/>
        <color rgb="FF000000"/>
        <rFont val="仿宋_GB2312"/>
        <charset val="134"/>
      </rPr>
      <t>推荐单位</t>
    </r>
    <r>
      <rPr>
        <sz val="14"/>
        <color rgb="FF000000"/>
        <rFont val="宋体"/>
        <charset val="134"/>
        <scheme val="minor"/>
      </rPr>
      <t>(</t>
    </r>
    <r>
      <rPr>
        <sz val="14"/>
        <color rgb="FF000000"/>
        <rFont val="仿宋_GB2312"/>
        <charset val="134"/>
      </rPr>
      <t>盖章</t>
    </r>
    <r>
      <rPr>
        <sz val="14"/>
        <color rgb="FF000000"/>
        <rFont val="宋体"/>
        <charset val="134"/>
        <scheme val="minor"/>
      </rPr>
      <t>)</t>
    </r>
    <r>
      <rPr>
        <sz val="14"/>
        <color rgb="FF000000"/>
        <rFont val="仿宋_GB2312"/>
        <charset val="134"/>
      </rPr>
      <t>：</t>
    </r>
    <r>
      <rPr>
        <sz val="14"/>
        <color rgb="FF000000"/>
        <rFont val="仿宋_GB2312"/>
        <charset val="134"/>
      </rPr>
      <t xml:space="preserve">                             </t>
    </r>
    <r>
      <rPr>
        <sz val="14"/>
        <color rgb="FF000000"/>
        <rFont val="宋体"/>
        <charset val="134"/>
        <scheme val="minor"/>
      </rPr>
      <t>园艺</t>
    </r>
    <r>
      <rPr>
        <sz val="14"/>
        <color rgb="FF000000"/>
        <rFont val="仿宋_GB2312"/>
        <charset val="134"/>
      </rPr>
      <t>学院推免生遴选工作小组组长签字：</t>
    </r>
  </si>
  <si>
    <t>考核鉴定成绩</t>
  </si>
  <si>
    <t>考核鉴定成绩名次</t>
  </si>
  <si>
    <t>1科研论文</t>
  </si>
  <si>
    <t>赋分（满分100）</t>
  </si>
  <si>
    <t>2科研竞赛</t>
  </si>
  <si>
    <t>3参军入伍</t>
  </si>
  <si>
    <t>4参加志愿服务</t>
  </si>
  <si>
    <t>5到国际组织实习</t>
  </si>
  <si>
    <t>6综合荣誉</t>
  </si>
  <si>
    <t>其他成绩总分
（占比20%）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</si>
</sst>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rgb="FF000000"/>
      <name val="黑体"/>
      <charset val="134"/>
    </font>
    <font>
      <sz val="16"/>
      <name val="黑体"/>
      <charset val="134"/>
    </font>
    <font>
      <sz val="10"/>
      <color rgb="FF000000"/>
      <name val="宋体"/>
      <charset val="134"/>
      <scheme val="minor"/>
    </font>
    <font>
      <sz val="22"/>
      <color rgb="FF000000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Arial"/>
      <charset val="134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0" fillId="3" borderId="8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9">
      <alignment vertical="center"/>
    </xf>
    <xf numFmtId="0" fontId="27" fillId="0" borderId="9">
      <alignment vertical="center"/>
    </xf>
    <xf numFmtId="0" fontId="28" fillId="0" borderId="10">
      <alignment vertical="center"/>
    </xf>
    <xf numFmtId="0" fontId="28" fillId="0" borderId="0">
      <alignment vertical="center"/>
    </xf>
    <xf numFmtId="0" fontId="29" fillId="4" borderId="11">
      <alignment vertical="center"/>
    </xf>
    <xf numFmtId="0" fontId="30" fillId="5" borderId="12">
      <alignment vertical="center"/>
    </xf>
    <xf numFmtId="0" fontId="31" fillId="5" borderId="11">
      <alignment vertical="center"/>
    </xf>
    <xf numFmtId="0" fontId="32" fillId="6" borderId="13">
      <alignment vertical="center"/>
    </xf>
    <xf numFmtId="0" fontId="33" fillId="0" borderId="14">
      <alignment vertical="center"/>
    </xf>
    <xf numFmtId="0" fontId="34" fillId="0" borderId="15">
      <alignment vertical="center"/>
    </xf>
    <xf numFmtId="0" fontId="35" fillId="7" borderId="0">
      <alignment vertical="center"/>
    </xf>
    <xf numFmtId="0" fontId="36" fillId="8" borderId="0">
      <alignment vertical="center"/>
    </xf>
    <xf numFmtId="0" fontId="37" fillId="9" borderId="0">
      <alignment vertical="center"/>
    </xf>
    <xf numFmtId="0" fontId="38" fillId="10" borderId="0">
      <alignment vertical="center"/>
    </xf>
    <xf numFmtId="0" fontId="39" fillId="11" borderId="0">
      <alignment vertical="center"/>
    </xf>
    <xf numFmtId="0" fontId="39" fillId="12" borderId="0">
      <alignment vertical="center"/>
    </xf>
    <xf numFmtId="0" fontId="38" fillId="13" borderId="0">
      <alignment vertical="center"/>
    </xf>
    <xf numFmtId="0" fontId="38" fillId="14" borderId="0">
      <alignment vertical="center"/>
    </xf>
    <xf numFmtId="0" fontId="39" fillId="15" borderId="0">
      <alignment vertical="center"/>
    </xf>
    <xf numFmtId="0" fontId="39" fillId="16" borderId="0">
      <alignment vertical="center"/>
    </xf>
    <xf numFmtId="0" fontId="38" fillId="17" borderId="0">
      <alignment vertical="center"/>
    </xf>
    <xf numFmtId="0" fontId="38" fillId="18" borderId="0">
      <alignment vertical="center"/>
    </xf>
    <xf numFmtId="0" fontId="39" fillId="19" borderId="0">
      <alignment vertical="center"/>
    </xf>
    <xf numFmtId="0" fontId="39" fillId="20" borderId="0">
      <alignment vertical="center"/>
    </xf>
    <xf numFmtId="0" fontId="38" fillId="21" borderId="0">
      <alignment vertical="center"/>
    </xf>
    <xf numFmtId="0" fontId="38" fillId="22" borderId="0">
      <alignment vertical="center"/>
    </xf>
    <xf numFmtId="0" fontId="39" fillId="23" borderId="0">
      <alignment vertical="center"/>
    </xf>
    <xf numFmtId="0" fontId="39" fillId="24" borderId="0">
      <alignment vertical="center"/>
    </xf>
    <xf numFmtId="0" fontId="38" fillId="25" borderId="0">
      <alignment vertical="center"/>
    </xf>
    <xf numFmtId="0" fontId="38" fillId="26" borderId="0">
      <alignment vertical="center"/>
    </xf>
    <xf numFmtId="0" fontId="39" fillId="27" borderId="0">
      <alignment vertical="center"/>
    </xf>
    <xf numFmtId="0" fontId="39" fillId="28" borderId="0">
      <alignment vertical="center"/>
    </xf>
    <xf numFmtId="0" fontId="38" fillId="29" borderId="0">
      <alignment vertical="center"/>
    </xf>
    <xf numFmtId="0" fontId="38" fillId="30" borderId="0">
      <alignment vertical="center"/>
    </xf>
    <xf numFmtId="0" fontId="39" fillId="31" borderId="0">
      <alignment vertical="center"/>
    </xf>
    <xf numFmtId="0" fontId="39" fillId="32" borderId="0">
      <alignment vertical="center"/>
    </xf>
    <xf numFmtId="0" fontId="38" fillId="33" borderId="0">
      <alignment vertical="center"/>
    </xf>
  </cellStyleXfs>
  <cellXfs count="53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9"/>
  <sheetViews>
    <sheetView tabSelected="1" view="pageBreakPreview" zoomScale="70" zoomScaleNormal="70" workbookViewId="0">
      <pane xSplit="3" topLeftCell="E1" activePane="topRight" state="frozen"/>
      <selection/>
      <selection pane="topRight" activeCell="Q10" sqref="Q10"/>
    </sheetView>
  </sheetViews>
  <sheetFormatPr defaultColWidth="9" defaultRowHeight="14"/>
  <cols>
    <col min="1" max="1" width="3.44545454545455" style="1" customWidth="1"/>
    <col min="2" max="2" width="11.5454545454545" style="1" customWidth="1"/>
    <col min="3" max="3" width="9" style="1" customWidth="1"/>
    <col min="4" max="4" width="13.2363636363636" style="1" customWidth="1"/>
    <col min="5" max="5" width="13.6272727272727" style="1" customWidth="1"/>
    <col min="6" max="6" width="10.5090909090909" style="1" customWidth="1"/>
    <col min="7" max="8" width="9" style="1" customWidth="1"/>
    <col min="9" max="9" width="12.6272727272727" style="1"/>
    <col min="10" max="10" width="9" style="1"/>
    <col min="11" max="11" width="18.9545454545455" style="1" customWidth="1"/>
    <col min="12" max="12" width="9" style="1"/>
    <col min="13" max="13" width="26.7545454545455" style="1" customWidth="1"/>
    <col min="14" max="16" width="9.20909090909091" style="1" customWidth="1"/>
    <col min="17" max="17" width="10.7727272727273" style="1" customWidth="1"/>
    <col min="18" max="18" width="9.20909090909091" style="1" customWidth="1"/>
    <col min="19" max="19" width="10.9090909090909" style="1" customWidth="1"/>
    <col min="20" max="20" width="9.20909090909091" style="1" customWidth="1"/>
    <col min="21" max="21" width="24.5454545454545" style="1" customWidth="1"/>
    <col min="22" max="22" width="9" style="1"/>
    <col min="23" max="23" width="11.1636363636364" style="1" customWidth="1"/>
    <col min="24" max="16384" width="9" style="1"/>
  </cols>
  <sheetData>
    <row r="1" ht="58" customHeight="1" spans="1:25">
      <c r="A1" s="11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="32" customFormat="1" ht="34" customHeight="1" spans="1:25">
      <c r="A2" s="33" t="s">
        <v>2</v>
      </c>
      <c r="B2" s="33" t="s">
        <v>3</v>
      </c>
      <c r="C2" s="33" t="s">
        <v>4</v>
      </c>
      <c r="D2" s="34" t="s">
        <v>5</v>
      </c>
      <c r="E2" s="33" t="s">
        <v>6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="32" customFormat="1" ht="45" customHeight="1" spans="1:25">
      <c r="A3" s="33"/>
      <c r="B3" s="33"/>
      <c r="C3" s="33"/>
      <c r="D3" s="35"/>
      <c r="E3" s="34" t="s">
        <v>7</v>
      </c>
      <c r="F3" s="33" t="s">
        <v>8</v>
      </c>
      <c r="G3" s="33" t="s">
        <v>9</v>
      </c>
      <c r="H3" s="33"/>
      <c r="I3" s="40" t="s">
        <v>10</v>
      </c>
      <c r="J3" s="33" t="s">
        <v>11</v>
      </c>
      <c r="K3" s="41" t="s">
        <v>12</v>
      </c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9"/>
      <c r="X3" s="33" t="s">
        <v>13</v>
      </c>
      <c r="Y3" s="33" t="s">
        <v>14</v>
      </c>
    </row>
    <row r="4" s="32" customFormat="1" ht="60" customHeight="1" spans="1:25">
      <c r="A4" s="33"/>
      <c r="B4" s="33"/>
      <c r="C4" s="33"/>
      <c r="D4" s="36"/>
      <c r="E4" s="36"/>
      <c r="F4" s="33"/>
      <c r="G4" s="33"/>
      <c r="H4" s="33"/>
      <c r="I4" s="43"/>
      <c r="J4" s="33"/>
      <c r="K4" s="44" t="s">
        <v>15</v>
      </c>
      <c r="L4" s="33" t="s">
        <v>16</v>
      </c>
      <c r="M4" s="44" t="s">
        <v>17</v>
      </c>
      <c r="N4" s="33" t="s">
        <v>18</v>
      </c>
      <c r="O4" s="44" t="s">
        <v>19</v>
      </c>
      <c r="P4" s="33" t="s">
        <v>20</v>
      </c>
      <c r="Q4" s="44" t="s">
        <v>21</v>
      </c>
      <c r="R4" s="33" t="s">
        <v>22</v>
      </c>
      <c r="S4" s="21" t="s">
        <v>23</v>
      </c>
      <c r="T4" s="33" t="s">
        <v>24</v>
      </c>
      <c r="U4" s="44" t="s">
        <v>25</v>
      </c>
      <c r="V4" s="33" t="s">
        <v>26</v>
      </c>
      <c r="W4" s="33" t="s">
        <v>27</v>
      </c>
      <c r="X4" s="33"/>
      <c r="Y4" s="33"/>
    </row>
    <row r="5" s="2" customFormat="1" ht="49" customHeight="1" spans="1:25">
      <c r="A5" s="14">
        <v>1</v>
      </c>
      <c r="B5" s="14" t="s">
        <v>28</v>
      </c>
      <c r="C5" s="14" t="s">
        <v>29</v>
      </c>
      <c r="D5" s="37" t="s">
        <v>30</v>
      </c>
      <c r="E5" s="14" t="s">
        <v>31</v>
      </c>
      <c r="F5" s="14" t="s">
        <v>32</v>
      </c>
      <c r="G5" s="31">
        <v>3.34</v>
      </c>
      <c r="H5" s="14" t="s">
        <v>33</v>
      </c>
      <c r="I5" s="28">
        <f>18/145</f>
        <v>0.124137931034483</v>
      </c>
      <c r="J5" s="14" t="s">
        <v>34</v>
      </c>
      <c r="K5" s="45" t="s">
        <v>35</v>
      </c>
      <c r="L5" s="14">
        <v>80</v>
      </c>
      <c r="M5" s="14" t="s">
        <v>36</v>
      </c>
      <c r="N5" s="14">
        <v>5</v>
      </c>
      <c r="O5" s="14"/>
      <c r="P5" s="14"/>
      <c r="Q5" s="14"/>
      <c r="R5" s="14"/>
      <c r="S5" s="14"/>
      <c r="T5" s="14"/>
      <c r="U5" s="14"/>
      <c r="V5" s="14">
        <v>0</v>
      </c>
      <c r="W5" s="14">
        <v>34</v>
      </c>
      <c r="X5" s="31">
        <v>73.816</v>
      </c>
      <c r="Y5" s="14">
        <v>1</v>
      </c>
    </row>
    <row r="6" s="2" customFormat="1" ht="40" customHeight="1" spans="1:25">
      <c r="A6" s="14">
        <v>2</v>
      </c>
      <c r="B6" s="14" t="s">
        <v>37</v>
      </c>
      <c r="C6" s="14" t="s">
        <v>38</v>
      </c>
      <c r="D6" s="37" t="s">
        <v>30</v>
      </c>
      <c r="E6" s="14" t="s">
        <v>39</v>
      </c>
      <c r="F6" s="14" t="s">
        <v>32</v>
      </c>
      <c r="G6" s="31">
        <v>4</v>
      </c>
      <c r="H6" s="14" t="s">
        <v>40</v>
      </c>
      <c r="I6" s="28">
        <f>1/145</f>
        <v>0.00689655172413793</v>
      </c>
      <c r="J6" s="14" t="s">
        <v>41</v>
      </c>
      <c r="K6" s="45"/>
      <c r="L6" s="14"/>
      <c r="M6" s="14"/>
      <c r="N6" s="14"/>
      <c r="O6" s="14"/>
      <c r="P6" s="14"/>
      <c r="Q6" s="14"/>
      <c r="R6" s="14"/>
      <c r="S6" s="14"/>
      <c r="T6" s="14"/>
      <c r="U6" s="21"/>
      <c r="V6" s="14">
        <v>0</v>
      </c>
      <c r="W6" s="14">
        <v>0</v>
      </c>
      <c r="X6" s="31">
        <v>72.232</v>
      </c>
      <c r="Y6" s="14">
        <v>2</v>
      </c>
    </row>
    <row r="7" s="2" customFormat="1" ht="40" customHeight="1" spans="1:25">
      <c r="A7" s="14">
        <v>4</v>
      </c>
      <c r="B7" s="14" t="s">
        <v>42</v>
      </c>
      <c r="C7" s="14" t="s">
        <v>43</v>
      </c>
      <c r="D7" s="37" t="s">
        <v>30</v>
      </c>
      <c r="E7" s="21" t="s">
        <v>44</v>
      </c>
      <c r="F7" s="14" t="s">
        <v>45</v>
      </c>
      <c r="G7" s="31">
        <v>2.95</v>
      </c>
      <c r="H7" s="14" t="s">
        <v>46</v>
      </c>
      <c r="I7" s="28">
        <f>38/145</f>
        <v>0.262068965517241</v>
      </c>
      <c r="J7" s="14" t="s">
        <v>47</v>
      </c>
      <c r="K7" s="46" t="s">
        <v>48</v>
      </c>
      <c r="L7" s="15">
        <v>100</v>
      </c>
      <c r="M7" s="14"/>
      <c r="N7" s="14"/>
      <c r="O7" s="14"/>
      <c r="P7" s="14"/>
      <c r="Q7" s="14"/>
      <c r="R7" s="14"/>
      <c r="S7" s="14"/>
      <c r="T7" s="14"/>
      <c r="U7" s="14"/>
      <c r="V7" s="14">
        <v>0</v>
      </c>
      <c r="W7" s="14">
        <v>40</v>
      </c>
      <c r="X7" s="31">
        <v>71.888</v>
      </c>
      <c r="Y7" s="14">
        <v>3</v>
      </c>
    </row>
    <row r="8" s="2" customFormat="1" ht="53" customHeight="1" spans="1:25">
      <c r="A8" s="14">
        <v>3</v>
      </c>
      <c r="B8" s="14" t="s">
        <v>49</v>
      </c>
      <c r="C8" s="14" t="s">
        <v>50</v>
      </c>
      <c r="D8" s="37" t="s">
        <v>30</v>
      </c>
      <c r="E8" s="14" t="s">
        <v>51</v>
      </c>
      <c r="F8" s="14" t="s">
        <v>45</v>
      </c>
      <c r="G8" s="31">
        <v>3.91</v>
      </c>
      <c r="H8" s="14" t="s">
        <v>52</v>
      </c>
      <c r="I8" s="28">
        <f>2/145</f>
        <v>0.0137931034482759</v>
      </c>
      <c r="J8" s="14" t="s">
        <v>53</v>
      </c>
      <c r="K8" s="14"/>
      <c r="L8" s="14"/>
      <c r="M8" s="14" t="s">
        <v>54</v>
      </c>
      <c r="N8" s="14">
        <v>2</v>
      </c>
      <c r="O8" s="14"/>
      <c r="P8" s="14"/>
      <c r="Q8" s="14"/>
      <c r="R8" s="14"/>
      <c r="S8" s="14"/>
      <c r="T8" s="14"/>
      <c r="U8" s="30" t="s">
        <v>55</v>
      </c>
      <c r="V8" s="14">
        <v>20</v>
      </c>
      <c r="W8" s="14">
        <v>1.8</v>
      </c>
      <c r="X8" s="31">
        <v>71.824</v>
      </c>
      <c r="Y8" s="14">
        <v>4</v>
      </c>
    </row>
    <row r="9" s="2" customFormat="1" ht="40" customHeight="1" spans="1:25">
      <c r="A9" s="14">
        <v>5</v>
      </c>
      <c r="B9" s="14" t="s">
        <v>56</v>
      </c>
      <c r="C9" s="14" t="s">
        <v>57</v>
      </c>
      <c r="D9" s="37" t="s">
        <v>30</v>
      </c>
      <c r="E9" s="14" t="s">
        <v>58</v>
      </c>
      <c r="F9" s="14" t="s">
        <v>32</v>
      </c>
      <c r="G9" s="31">
        <v>3.81</v>
      </c>
      <c r="H9" s="14" t="s">
        <v>59</v>
      </c>
      <c r="I9" s="28">
        <f>3/145</f>
        <v>0.0206896551724138</v>
      </c>
      <c r="J9" s="14" t="s">
        <v>60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50" t="s">
        <v>61</v>
      </c>
      <c r="V9" s="14">
        <v>20</v>
      </c>
      <c r="W9" s="14">
        <v>1</v>
      </c>
      <c r="X9" s="31">
        <v>70.976</v>
      </c>
      <c r="Y9" s="14">
        <v>5</v>
      </c>
    </row>
    <row r="10" s="2" customFormat="1" ht="59" customHeight="1" spans="1:25">
      <c r="A10" s="14">
        <v>6</v>
      </c>
      <c r="B10" s="14" t="s">
        <v>62</v>
      </c>
      <c r="C10" s="14" t="s">
        <v>63</v>
      </c>
      <c r="D10" s="37" t="s">
        <v>30</v>
      </c>
      <c r="E10" s="14" t="s">
        <v>64</v>
      </c>
      <c r="F10" s="14" t="s">
        <v>45</v>
      </c>
      <c r="G10" s="31">
        <v>3.7</v>
      </c>
      <c r="H10" s="14" t="s">
        <v>65</v>
      </c>
      <c r="I10" s="28">
        <f>4/145</f>
        <v>0.0275862068965517</v>
      </c>
      <c r="J10" s="14" t="s">
        <v>66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51" t="s">
        <v>67</v>
      </c>
      <c r="V10" s="14">
        <v>40</v>
      </c>
      <c r="W10" s="14">
        <v>2</v>
      </c>
      <c r="X10" s="31">
        <v>70.32</v>
      </c>
      <c r="Y10" s="14">
        <v>6</v>
      </c>
    </row>
    <row r="11" s="2" customFormat="1" ht="40" customHeight="1" spans="1:25">
      <c r="A11" s="14">
        <v>7</v>
      </c>
      <c r="B11" s="14" t="s">
        <v>68</v>
      </c>
      <c r="C11" s="14" t="s">
        <v>69</v>
      </c>
      <c r="D11" s="37" t="s">
        <v>30</v>
      </c>
      <c r="E11" s="14" t="s">
        <v>70</v>
      </c>
      <c r="F11" s="14" t="s">
        <v>45</v>
      </c>
      <c r="G11" s="31">
        <v>3.64</v>
      </c>
      <c r="H11" s="14" t="s">
        <v>71</v>
      </c>
      <c r="I11" s="28">
        <f>5/145</f>
        <v>0.0344827586206897</v>
      </c>
      <c r="J11" s="14" t="s">
        <v>72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>
        <v>0</v>
      </c>
      <c r="W11" s="14">
        <v>0</v>
      </c>
      <c r="X11" s="31">
        <v>69.368</v>
      </c>
      <c r="Y11" s="14">
        <v>7</v>
      </c>
    </row>
    <row r="12" s="2" customFormat="1" ht="40" customHeight="1" spans="1:25">
      <c r="A12" s="14">
        <v>8</v>
      </c>
      <c r="B12" s="14" t="s">
        <v>73</v>
      </c>
      <c r="C12" s="14" t="s">
        <v>74</v>
      </c>
      <c r="D12" s="37" t="s">
        <v>30</v>
      </c>
      <c r="E12" s="14" t="s">
        <v>75</v>
      </c>
      <c r="F12" s="14" t="s">
        <v>45</v>
      </c>
      <c r="G12" s="31">
        <v>3.6</v>
      </c>
      <c r="H12" s="14" t="s">
        <v>76</v>
      </c>
      <c r="I12" s="28">
        <f>7/145</f>
        <v>0.0482758620689655</v>
      </c>
      <c r="J12" s="14" t="s">
        <v>77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52" t="s">
        <v>55</v>
      </c>
      <c r="V12" s="14">
        <v>20</v>
      </c>
      <c r="W12" s="14">
        <v>1</v>
      </c>
      <c r="X12" s="31">
        <v>69.176</v>
      </c>
      <c r="Y12" s="14">
        <v>8</v>
      </c>
    </row>
    <row r="13" s="2" customFormat="1" ht="40" customHeight="1" spans="1:25">
      <c r="A13" s="14">
        <v>9</v>
      </c>
      <c r="B13" s="14" t="s">
        <v>78</v>
      </c>
      <c r="C13" s="14" t="s">
        <v>79</v>
      </c>
      <c r="D13" s="37" t="s">
        <v>30</v>
      </c>
      <c r="E13" s="14" t="s">
        <v>80</v>
      </c>
      <c r="F13" s="14" t="s">
        <v>32</v>
      </c>
      <c r="G13" s="31">
        <v>3.47</v>
      </c>
      <c r="H13" s="14" t="s">
        <v>81</v>
      </c>
      <c r="I13" s="28">
        <f>12/145</f>
        <v>0.0827586206896552</v>
      </c>
      <c r="J13" s="14" t="s">
        <v>82</v>
      </c>
      <c r="K13" s="14"/>
      <c r="L13" s="14"/>
      <c r="M13" s="14"/>
      <c r="N13" s="47"/>
      <c r="O13" s="14"/>
      <c r="P13" s="14"/>
      <c r="Q13" s="14"/>
      <c r="R13" s="14"/>
      <c r="S13" s="14"/>
      <c r="T13" s="14"/>
      <c r="U13" s="14"/>
      <c r="V13" s="14">
        <v>0</v>
      </c>
      <c r="W13" s="14">
        <v>0</v>
      </c>
      <c r="X13" s="31">
        <v>68.048</v>
      </c>
      <c r="Y13" s="14">
        <v>9</v>
      </c>
    </row>
    <row r="14" s="2" customFormat="1" ht="40" customHeight="1" spans="1:25">
      <c r="A14" s="14">
        <v>10</v>
      </c>
      <c r="B14" s="14" t="s">
        <v>83</v>
      </c>
      <c r="C14" s="14" t="s">
        <v>84</v>
      </c>
      <c r="D14" s="37" t="s">
        <v>30</v>
      </c>
      <c r="E14" s="14" t="s">
        <v>85</v>
      </c>
      <c r="F14" s="14" t="s">
        <v>45</v>
      </c>
      <c r="G14" s="31">
        <v>3.44</v>
      </c>
      <c r="H14" s="14" t="s">
        <v>86</v>
      </c>
      <c r="I14" s="28">
        <f>13/145</f>
        <v>0.0896551724137931</v>
      </c>
      <c r="J14" s="14" t="s">
        <v>87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21"/>
      <c r="V14" s="14">
        <v>0</v>
      </c>
      <c r="W14" s="14">
        <v>0</v>
      </c>
      <c r="X14" s="31">
        <v>67.848</v>
      </c>
      <c r="Y14" s="14">
        <v>10</v>
      </c>
    </row>
    <row r="15" s="2" customFormat="1" ht="40" customHeight="1" spans="1:25">
      <c r="A15" s="14">
        <v>11</v>
      </c>
      <c r="B15" s="14" t="s">
        <v>88</v>
      </c>
      <c r="C15" s="14" t="s">
        <v>89</v>
      </c>
      <c r="D15" s="37" t="s">
        <v>30</v>
      </c>
      <c r="E15" s="14" t="s">
        <v>90</v>
      </c>
      <c r="F15" s="14" t="s">
        <v>32</v>
      </c>
      <c r="G15" s="14">
        <v>3.43</v>
      </c>
      <c r="H15" s="14" t="s">
        <v>86</v>
      </c>
      <c r="I15" s="28">
        <f>13/145</f>
        <v>0.0896551724137931</v>
      </c>
      <c r="J15" s="14">
        <v>84.76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>
        <v>0</v>
      </c>
      <c r="W15" s="14">
        <v>0</v>
      </c>
      <c r="X15" s="31">
        <v>67.808</v>
      </c>
      <c r="Y15" s="14">
        <v>11</v>
      </c>
    </row>
    <row r="16" s="2" customFormat="1" ht="40" customHeight="1" spans="1:25">
      <c r="A16" s="14">
        <v>12</v>
      </c>
      <c r="B16" s="14" t="s">
        <v>91</v>
      </c>
      <c r="C16" s="27" t="s">
        <v>92</v>
      </c>
      <c r="D16" s="37" t="s">
        <v>30</v>
      </c>
      <c r="E16" s="14" t="s">
        <v>93</v>
      </c>
      <c r="F16" s="14" t="s">
        <v>94</v>
      </c>
      <c r="G16" s="14">
        <v>3.43</v>
      </c>
      <c r="H16" s="14" t="s">
        <v>95</v>
      </c>
      <c r="I16" s="28">
        <f>15/145</f>
        <v>0.103448275862069</v>
      </c>
      <c r="J16" s="14">
        <v>84.72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>
        <v>0</v>
      </c>
      <c r="W16" s="14">
        <v>0</v>
      </c>
      <c r="X16" s="31">
        <v>67.776</v>
      </c>
      <c r="Y16" s="14">
        <v>12</v>
      </c>
    </row>
    <row r="17" s="2" customFormat="1" ht="40" customHeight="1" spans="1:25">
      <c r="A17" s="14">
        <v>13</v>
      </c>
      <c r="B17" s="14" t="s">
        <v>88</v>
      </c>
      <c r="C17" s="14" t="s">
        <v>96</v>
      </c>
      <c r="D17" s="37" t="s">
        <v>30</v>
      </c>
      <c r="E17" s="14" t="s">
        <v>97</v>
      </c>
      <c r="F17" s="14" t="s">
        <v>32</v>
      </c>
      <c r="G17" s="31">
        <v>3.3</v>
      </c>
      <c r="H17" s="14" t="s">
        <v>98</v>
      </c>
      <c r="I17" s="28">
        <f>19/145</f>
        <v>0.131034482758621</v>
      </c>
      <c r="J17" s="14" t="s">
        <v>99</v>
      </c>
      <c r="K17" s="14"/>
      <c r="L17" s="14"/>
      <c r="M17" s="26" t="s">
        <v>100</v>
      </c>
      <c r="N17" s="14">
        <v>3</v>
      </c>
      <c r="O17" s="14"/>
      <c r="P17" s="14"/>
      <c r="Q17" s="21"/>
      <c r="R17" s="14"/>
      <c r="S17" s="14"/>
      <c r="T17" s="14"/>
      <c r="U17" s="21"/>
      <c r="V17" s="14">
        <v>0</v>
      </c>
      <c r="W17" s="14">
        <v>1.2</v>
      </c>
      <c r="X17" s="31">
        <v>66.888</v>
      </c>
      <c r="Y17" s="14">
        <v>13</v>
      </c>
    </row>
    <row r="18" s="2" customFormat="1" ht="40" customHeight="1" spans="1:25">
      <c r="A18" s="14">
        <v>14</v>
      </c>
      <c r="B18" s="14" t="s">
        <v>101</v>
      </c>
      <c r="C18" s="14" t="s">
        <v>102</v>
      </c>
      <c r="D18" s="37" t="s">
        <v>30</v>
      </c>
      <c r="E18" s="14" t="s">
        <v>103</v>
      </c>
      <c r="F18" s="14" t="s">
        <v>32</v>
      </c>
      <c r="G18" s="14">
        <v>3.23</v>
      </c>
      <c r="H18" s="21" t="s">
        <v>104</v>
      </c>
      <c r="I18" s="28">
        <f>24/145</f>
        <v>0.16551724137931</v>
      </c>
      <c r="J18" s="14">
        <v>82.68</v>
      </c>
      <c r="K18" s="14"/>
      <c r="L18" s="14"/>
      <c r="M18" s="14"/>
      <c r="N18" s="14"/>
      <c r="O18" s="14"/>
      <c r="P18" s="14"/>
      <c r="Q18" s="21"/>
      <c r="R18" s="14"/>
      <c r="S18" s="14"/>
      <c r="T18" s="14"/>
      <c r="U18" s="21"/>
      <c r="V18" s="14">
        <v>0</v>
      </c>
      <c r="W18" s="14">
        <v>0</v>
      </c>
      <c r="X18" s="31">
        <v>66.144</v>
      </c>
      <c r="Y18" s="14">
        <v>14</v>
      </c>
    </row>
    <row r="19" s="2" customFormat="1" ht="40" customHeight="1" spans="1:25">
      <c r="A19" s="14">
        <v>15</v>
      </c>
      <c r="B19" s="14" t="s">
        <v>105</v>
      </c>
      <c r="C19" s="14" t="s">
        <v>106</v>
      </c>
      <c r="D19" s="37" t="s">
        <v>30</v>
      </c>
      <c r="E19" s="14" t="s">
        <v>107</v>
      </c>
      <c r="F19" s="14" t="s">
        <v>32</v>
      </c>
      <c r="G19" s="14">
        <v>3.28</v>
      </c>
      <c r="H19" s="14" t="s">
        <v>108</v>
      </c>
      <c r="I19" s="28">
        <f>20/145</f>
        <v>0.137931034482759</v>
      </c>
      <c r="J19" s="14">
        <v>83.19</v>
      </c>
      <c r="K19" s="21" t="s">
        <v>109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31"/>
      <c r="Y19" s="14"/>
    </row>
    <row r="20" s="2" customFormat="1" ht="40" customHeight="1" spans="1:25">
      <c r="A20" s="14">
        <v>16</v>
      </c>
      <c r="B20" s="38" t="s">
        <v>110</v>
      </c>
      <c r="C20" s="21" t="s">
        <v>111</v>
      </c>
      <c r="D20" s="37" t="s">
        <v>30</v>
      </c>
      <c r="E20" s="14" t="s">
        <v>112</v>
      </c>
      <c r="F20" s="14" t="s">
        <v>32</v>
      </c>
      <c r="G20" s="14">
        <v>2.84</v>
      </c>
      <c r="H20" s="14">
        <v>47</v>
      </c>
      <c r="I20" s="48">
        <v>0.3241</v>
      </c>
      <c r="J20" s="14">
        <v>78.73</v>
      </c>
      <c r="K20" s="21" t="s">
        <v>109</v>
      </c>
      <c r="L20" s="14"/>
      <c r="M20" s="14"/>
      <c r="N20" s="14"/>
      <c r="O20" s="14"/>
      <c r="P20" s="14"/>
      <c r="Q20" s="14"/>
      <c r="R20" s="14"/>
      <c r="S20" s="14"/>
      <c r="T20" s="14"/>
      <c r="U20" s="21"/>
      <c r="V20" s="14"/>
      <c r="W20" s="14"/>
      <c r="X20" s="31"/>
      <c r="Y20" s="14"/>
    </row>
    <row r="21" ht="40" customHeight="1"/>
    <row r="22" s="1" customFormat="1" ht="26" customHeight="1" spans="1:25">
      <c r="A22" s="33" t="s">
        <v>2</v>
      </c>
      <c r="B22" s="33" t="s">
        <v>3</v>
      </c>
      <c r="C22" s="33" t="s">
        <v>4</v>
      </c>
      <c r="D22" s="34" t="s">
        <v>5</v>
      </c>
      <c r="E22" s="33" t="s">
        <v>6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="1" customFormat="1" ht="31.5" customHeight="1" spans="1:25">
      <c r="A23" s="33"/>
      <c r="B23" s="33"/>
      <c r="C23" s="33"/>
      <c r="D23" s="35"/>
      <c r="E23" s="34" t="s">
        <v>7</v>
      </c>
      <c r="F23" s="33" t="s">
        <v>8</v>
      </c>
      <c r="G23" s="33" t="s">
        <v>9</v>
      </c>
      <c r="H23" s="33"/>
      <c r="I23" s="40" t="s">
        <v>10</v>
      </c>
      <c r="J23" s="33" t="s">
        <v>11</v>
      </c>
      <c r="K23" s="41" t="s">
        <v>12</v>
      </c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9"/>
      <c r="X23" s="33" t="s">
        <v>13</v>
      </c>
      <c r="Y23" s="33" t="s">
        <v>14</v>
      </c>
    </row>
    <row r="24" s="1" customFormat="1" ht="60" customHeight="1" spans="1:25">
      <c r="A24" s="33"/>
      <c r="B24" s="33"/>
      <c r="C24" s="33"/>
      <c r="D24" s="36"/>
      <c r="E24" s="36"/>
      <c r="F24" s="33"/>
      <c r="G24" s="33"/>
      <c r="H24" s="33"/>
      <c r="I24" s="43"/>
      <c r="J24" s="33"/>
      <c r="K24" s="44" t="s">
        <v>15</v>
      </c>
      <c r="L24" s="33" t="s">
        <v>16</v>
      </c>
      <c r="M24" s="44" t="s">
        <v>17</v>
      </c>
      <c r="N24" s="33" t="s">
        <v>18</v>
      </c>
      <c r="O24" s="44" t="s">
        <v>19</v>
      </c>
      <c r="P24" s="33" t="s">
        <v>20</v>
      </c>
      <c r="Q24" s="44" t="s">
        <v>21</v>
      </c>
      <c r="R24" s="33" t="s">
        <v>22</v>
      </c>
      <c r="S24" s="21" t="s">
        <v>23</v>
      </c>
      <c r="T24" s="33" t="s">
        <v>24</v>
      </c>
      <c r="U24" s="44" t="s">
        <v>25</v>
      </c>
      <c r="V24" s="33" t="s">
        <v>26</v>
      </c>
      <c r="W24" s="33" t="s">
        <v>27</v>
      </c>
      <c r="X24" s="33"/>
      <c r="Y24" s="33"/>
    </row>
    <row r="25" s="2" customFormat="1" ht="40" customHeight="1" spans="1:25">
      <c r="A25" s="14">
        <v>1</v>
      </c>
      <c r="B25" s="14" t="s">
        <v>113</v>
      </c>
      <c r="C25" s="15" t="s">
        <v>114</v>
      </c>
      <c r="D25" s="39" t="s">
        <v>115</v>
      </c>
      <c r="E25" s="21" t="s">
        <v>116</v>
      </c>
      <c r="F25" s="14" t="s">
        <v>32</v>
      </c>
      <c r="G25" s="14">
        <v>3.91</v>
      </c>
      <c r="H25" s="14" t="s">
        <v>117</v>
      </c>
      <c r="I25" s="28">
        <f>1/48</f>
        <v>0.0208333333333333</v>
      </c>
      <c r="J25" s="14" t="s">
        <v>118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30" t="s">
        <v>55</v>
      </c>
      <c r="V25" s="14">
        <v>20</v>
      </c>
      <c r="W25" s="14">
        <v>1</v>
      </c>
      <c r="X25" s="31">
        <v>71.68</v>
      </c>
      <c r="Y25" s="14">
        <v>1</v>
      </c>
    </row>
    <row r="26" s="3" customFormat="1" ht="40" customHeight="1" spans="1:25">
      <c r="A26" s="14">
        <v>2</v>
      </c>
      <c r="B26" s="14" t="s">
        <v>119</v>
      </c>
      <c r="C26" s="15" t="s">
        <v>120</v>
      </c>
      <c r="D26" s="39" t="s">
        <v>115</v>
      </c>
      <c r="E26" s="14" t="s">
        <v>121</v>
      </c>
      <c r="F26" s="14" t="s">
        <v>32</v>
      </c>
      <c r="G26" s="14">
        <v>3.25</v>
      </c>
      <c r="H26" s="14" t="s">
        <v>122</v>
      </c>
      <c r="I26" s="28">
        <f>6/48</f>
        <v>0.125</v>
      </c>
      <c r="J26" s="14" t="s">
        <v>123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>
        <v>0</v>
      </c>
      <c r="W26" s="14">
        <v>0</v>
      </c>
      <c r="X26" s="31">
        <v>66.392</v>
      </c>
      <c r="Y26" s="14">
        <v>2</v>
      </c>
    </row>
    <row r="27" s="2" customFormat="1" ht="40" customHeight="1" spans="1:25">
      <c r="A27" s="14">
        <v>3</v>
      </c>
      <c r="B27" s="14" t="s">
        <v>124</v>
      </c>
      <c r="C27" s="15" t="s">
        <v>125</v>
      </c>
      <c r="D27" s="39" t="s">
        <v>115</v>
      </c>
      <c r="E27" s="14" t="s">
        <v>126</v>
      </c>
      <c r="F27" s="14" t="s">
        <v>32</v>
      </c>
      <c r="G27" s="14">
        <v>3.23</v>
      </c>
      <c r="H27" s="14" t="s">
        <v>127</v>
      </c>
      <c r="I27" s="28">
        <f>7/48</f>
        <v>0.145833333333333</v>
      </c>
      <c r="J27" s="14" t="s">
        <v>128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 t="s">
        <v>129</v>
      </c>
      <c r="V27" s="14">
        <v>20</v>
      </c>
      <c r="W27" s="14">
        <v>1</v>
      </c>
      <c r="X27" s="31">
        <v>66.328</v>
      </c>
      <c r="Y27" s="14">
        <v>3</v>
      </c>
    </row>
    <row r="28" ht="40" customHeight="1"/>
    <row r="29" ht="40" customHeight="1"/>
  </sheetData>
  <sheetProtection algorithmName="SHA-512" hashValue="cD5+Agyb/0WA+QETnoLqTWQM6Ko1vCV+yxMXKR/hHsZlgGnAdJP6kjTSJZ0OwXi0gpu28MTOkK8VmsM7tXhvxw==" saltValue="fzcJn+cg7VrYi0REuXeuHg==" spinCount="100000" sheet="1" formatCells="0" formatColumns="0" formatRows="0" insertRows="0" insertColumns="0" insertHyperlinks="0" deleteColumns="0" deleteRows="0" sort="0" autoFilter="0" pivotTables="0" objects="1"/>
  <protectedRanges>
    <protectedRange sqref="J1:J21 J25:J1048576" name="Range2"/>
  </protectedRanges>
  <autoFilter xmlns:etc="http://www.wps.cn/officeDocument/2017/etCustomData" ref="A4:Y29" etc:filterBottomFollowUsedRange="0">
    <sortState ref="A4:Y29">
      <sortCondition ref="X6" descending="1"/>
    </sortState>
    <extLst/>
  </autoFilter>
  <mergeCells count="27">
    <mergeCell ref="B1:Y1"/>
    <mergeCell ref="E2:Y2"/>
    <mergeCell ref="K3:W3"/>
    <mergeCell ref="E22:Y22"/>
    <mergeCell ref="K23:W23"/>
    <mergeCell ref="A2:A4"/>
    <mergeCell ref="A22:A24"/>
    <mergeCell ref="B2:B4"/>
    <mergeCell ref="B22:B24"/>
    <mergeCell ref="C2:C4"/>
    <mergeCell ref="C22:C24"/>
    <mergeCell ref="D2:D4"/>
    <mergeCell ref="D22:D24"/>
    <mergeCell ref="E3:E4"/>
    <mergeCell ref="E23:E24"/>
    <mergeCell ref="F3:F4"/>
    <mergeCell ref="F23:F24"/>
    <mergeCell ref="I3:I4"/>
    <mergeCell ref="I23:I24"/>
    <mergeCell ref="J3:J4"/>
    <mergeCell ref="J23:J24"/>
    <mergeCell ref="X3:X4"/>
    <mergeCell ref="X23:X24"/>
    <mergeCell ref="Y3:Y4"/>
    <mergeCell ref="Y23:Y24"/>
    <mergeCell ref="G3:H4"/>
    <mergeCell ref="G23:H24"/>
  </mergeCells>
  <printOptions gridLines="1"/>
  <pageMargins left="0.432638888888889" right="0.7" top="0.354166666666667" bottom="0.236111111111111" header="0.3" footer="0.3"/>
  <pageSetup paperSize="9" scale="4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zoomScale="70" zoomScaleNormal="70" workbookViewId="0">
      <pane xSplit="3" topLeftCell="D1" activePane="topRight" state="frozen"/>
      <selection/>
      <selection pane="topRight" activeCell="J22" sqref="J22"/>
    </sheetView>
  </sheetViews>
  <sheetFormatPr defaultColWidth="9" defaultRowHeight="14"/>
  <cols>
    <col min="1" max="1" width="5.44545454545455" customWidth="1"/>
    <col min="2" max="2" width="12.8545454545455" customWidth="1"/>
    <col min="3" max="3" width="9" style="4" customWidth="1"/>
    <col min="4" max="4" width="13.1090909090909" style="4" customWidth="1"/>
    <col min="5" max="5" width="12.5909090909091" customWidth="1"/>
    <col min="11" max="20" width="7.91818181818182" customWidth="1"/>
    <col min="21" max="21" width="23.8909090909091" customWidth="1"/>
    <col min="23" max="23" width="13.5" customWidth="1"/>
  </cols>
  <sheetData>
    <row r="1" s="1" customFormat="1" ht="21" customHeight="1" spans="1:25">
      <c r="A1" s="5" t="s">
        <v>130</v>
      </c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="1" customFormat="1" ht="29" customHeight="1" spans="1:25">
      <c r="A2" s="8"/>
      <c r="B2" s="9" t="s">
        <v>131</v>
      </c>
      <c r="C2" s="10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="1" customFormat="1" ht="26" customHeight="1" spans="1:25">
      <c r="A3" s="11"/>
      <c r="B3" s="12" t="s">
        <v>132</v>
      </c>
      <c r="C3" s="13"/>
      <c r="D3" s="13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="1" customFormat="1" ht="26" customHeight="1" spans="1:25">
      <c r="A4" s="14" t="s">
        <v>2</v>
      </c>
      <c r="B4" s="14" t="s">
        <v>3</v>
      </c>
      <c r="C4" s="15" t="s">
        <v>4</v>
      </c>
      <c r="D4" s="16" t="s">
        <v>5</v>
      </c>
      <c r="E4" s="14" t="s">
        <v>6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="1" customFormat="1" ht="31.5" customHeight="1" spans="1:25">
      <c r="A5" s="14"/>
      <c r="B5" s="14"/>
      <c r="C5" s="15"/>
      <c r="D5" s="17"/>
      <c r="E5" s="18" t="s">
        <v>7</v>
      </c>
      <c r="F5" s="14" t="s">
        <v>8</v>
      </c>
      <c r="G5" s="14" t="s">
        <v>9</v>
      </c>
      <c r="H5" s="14"/>
      <c r="I5" s="22" t="s">
        <v>10</v>
      </c>
      <c r="J5" s="14" t="s">
        <v>11</v>
      </c>
      <c r="K5" s="23" t="s">
        <v>12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9"/>
      <c r="X5" s="14" t="s">
        <v>133</v>
      </c>
      <c r="Y5" s="14" t="s">
        <v>134</v>
      </c>
    </row>
    <row r="6" s="1" customFormat="1" ht="60" customHeight="1" spans="1:25">
      <c r="A6" s="14"/>
      <c r="B6" s="14"/>
      <c r="C6" s="15"/>
      <c r="D6" s="19"/>
      <c r="E6" s="20"/>
      <c r="F6" s="14"/>
      <c r="G6" s="14"/>
      <c r="H6" s="14"/>
      <c r="I6" s="25"/>
      <c r="J6" s="14"/>
      <c r="K6" s="26" t="s">
        <v>135</v>
      </c>
      <c r="L6" s="27" t="s">
        <v>136</v>
      </c>
      <c r="M6" s="21" t="s">
        <v>137</v>
      </c>
      <c r="N6" s="14" t="s">
        <v>136</v>
      </c>
      <c r="O6" s="21" t="s">
        <v>138</v>
      </c>
      <c r="P6" s="14" t="s">
        <v>136</v>
      </c>
      <c r="Q6" s="21" t="s">
        <v>139</v>
      </c>
      <c r="R6" s="14" t="s">
        <v>136</v>
      </c>
      <c r="S6" s="21" t="s">
        <v>140</v>
      </c>
      <c r="T6" s="14" t="s">
        <v>136</v>
      </c>
      <c r="U6" s="21" t="s">
        <v>141</v>
      </c>
      <c r="V6" s="14" t="s">
        <v>136</v>
      </c>
      <c r="W6" s="14" t="s">
        <v>142</v>
      </c>
      <c r="X6" s="14"/>
      <c r="Y6" s="14"/>
    </row>
    <row r="7" s="2" customFormat="1" ht="40" customHeight="1" spans="1:25">
      <c r="A7" s="14">
        <v>1</v>
      </c>
      <c r="B7" s="14">
        <v>220226380</v>
      </c>
      <c r="C7" s="15" t="s">
        <v>114</v>
      </c>
      <c r="D7" s="15" t="s">
        <v>115</v>
      </c>
      <c r="E7" s="21" t="s">
        <v>116</v>
      </c>
      <c r="F7" s="14" t="s">
        <v>32</v>
      </c>
      <c r="G7" s="14">
        <v>3.91</v>
      </c>
      <c r="H7" s="14" t="s">
        <v>117</v>
      </c>
      <c r="I7" s="28">
        <f>1/48</f>
        <v>0.0208333333333333</v>
      </c>
      <c r="J7" s="14" t="s">
        <v>118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30" t="s">
        <v>55</v>
      </c>
      <c r="V7" s="14">
        <v>20</v>
      </c>
      <c r="W7" s="14">
        <v>1</v>
      </c>
      <c r="X7" s="31">
        <v>71.68</v>
      </c>
      <c r="Y7" s="14">
        <v>1</v>
      </c>
    </row>
    <row r="8" s="3" customFormat="1" ht="40" customHeight="1" spans="1:25">
      <c r="A8" s="14">
        <v>2</v>
      </c>
      <c r="B8" s="14">
        <v>220226391</v>
      </c>
      <c r="C8" s="15" t="s">
        <v>120</v>
      </c>
      <c r="D8" s="15" t="s">
        <v>115</v>
      </c>
      <c r="E8" s="14" t="s">
        <v>121</v>
      </c>
      <c r="F8" s="14" t="s">
        <v>32</v>
      </c>
      <c r="G8" s="14">
        <v>3.25</v>
      </c>
      <c r="H8" s="14" t="s">
        <v>122</v>
      </c>
      <c r="I8" s="28">
        <f>6/48</f>
        <v>0.125</v>
      </c>
      <c r="J8" s="14" t="s">
        <v>123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>
        <v>0</v>
      </c>
      <c r="W8" s="14">
        <v>0</v>
      </c>
      <c r="X8" s="31">
        <v>66.392</v>
      </c>
      <c r="Y8" s="14">
        <v>2</v>
      </c>
    </row>
    <row r="9" s="2" customFormat="1" ht="40" customHeight="1" spans="1:25">
      <c r="A9" s="14">
        <v>3</v>
      </c>
      <c r="B9" s="14">
        <v>220226395</v>
      </c>
      <c r="C9" s="15" t="s">
        <v>125</v>
      </c>
      <c r="D9" s="15" t="s">
        <v>115</v>
      </c>
      <c r="E9" s="14" t="s">
        <v>126</v>
      </c>
      <c r="F9" s="14" t="s">
        <v>32</v>
      </c>
      <c r="G9" s="14">
        <v>3.23</v>
      </c>
      <c r="H9" s="14" t="s">
        <v>127</v>
      </c>
      <c r="I9" s="28">
        <f>7/48</f>
        <v>0.145833333333333</v>
      </c>
      <c r="J9" s="14" t="s">
        <v>128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 t="s">
        <v>129</v>
      </c>
      <c r="V9" s="14">
        <v>20</v>
      </c>
      <c r="W9" s="14">
        <v>1</v>
      </c>
      <c r="X9" s="31">
        <v>66.328</v>
      </c>
      <c r="Y9" s="14">
        <v>3</v>
      </c>
    </row>
  </sheetData>
  <mergeCells count="17">
    <mergeCell ref="A1:C1"/>
    <mergeCell ref="H1:X1"/>
    <mergeCell ref="B2:Y2"/>
    <mergeCell ref="B3:Y3"/>
    <mergeCell ref="E4:Y4"/>
    <mergeCell ref="K5:W5"/>
    <mergeCell ref="A4:A6"/>
    <mergeCell ref="B4:B6"/>
    <mergeCell ref="C4:C6"/>
    <mergeCell ref="D4:D6"/>
    <mergeCell ref="E5:E6"/>
    <mergeCell ref="F5:F6"/>
    <mergeCell ref="I5:I6"/>
    <mergeCell ref="J5:J6"/>
    <mergeCell ref="X5:X6"/>
    <mergeCell ref="Y5:Y6"/>
    <mergeCell ref="G5:H6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edit">
    <arrUserId title="Range2" rangeCreator="417532160" othersAccessPermission="visible">
      <userID accessPermission="edit">417532160</userID>
    </arrUserId>
  </rangeList>
  <rangeList sheetStid="4" master="" otherUserPermission="visible"/>
</allowEditUser>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A02B7E37-CEC0-4786-9FA4-411A3DC5961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WWO_wpscloud_20250904173343-5eb13ec068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园艺</vt:lpstr>
      <vt:lpstr>设施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蓝莓</cp:lastModifiedBy>
  <dcterms:created xsi:type="dcterms:W3CDTF">2023-05-17T03:15:00Z</dcterms:created>
  <dcterms:modified xsi:type="dcterms:W3CDTF">2025-09-09T04:03:45Z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64DF5433A9EE4054A7F684626BB9A0EC_12</vt:lpwstr>
  </property>
  <property fmtid="{D5CDD505-2E9C-101B-9397-08002B2CF9AE}" pid="4" name="KSOReadingLayout">
    <vt:bool>false</vt:bool>
  </property>
</Properties>
</file>